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1736" activeTab="1"/>
  </bookViews>
  <sheets>
    <sheet name="Druckversion Übersicht" sheetId="14" r:id="rId1"/>
    <sheet name="Tabelle1" sheetId="9" r:id="rId2"/>
  </sheets>
  <externalReferences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D22" i="9"/>
  <c r="B22" i="9"/>
  <c r="C21" i="9"/>
  <c r="D21" i="9"/>
  <c r="B21" i="9"/>
  <c r="C20" i="9"/>
  <c r="D20" i="9"/>
  <c r="B20" i="9"/>
  <c r="B19" i="9"/>
  <c r="C35" i="9"/>
  <c r="B35" i="9"/>
  <c r="C32" i="9"/>
  <c r="D29" i="9"/>
  <c r="D32" i="9" s="1"/>
  <c r="B29" i="9"/>
  <c r="B28" i="9"/>
  <c r="B27" i="9"/>
  <c r="B26" i="9"/>
  <c r="L14" i="9"/>
  <c r="K14" i="9"/>
  <c r="D14" i="9"/>
  <c r="C14" i="9"/>
  <c r="B14" i="9"/>
  <c r="B32" i="9" l="1"/>
  <c r="B38" i="9" s="1"/>
  <c r="B33" i="9"/>
  <c r="B36" i="9" s="1"/>
  <c r="D33" i="9"/>
  <c r="C33" i="9"/>
  <c r="C36" i="9" s="1"/>
  <c r="D14" i="14" l="1"/>
  <c r="D15" i="14" s="1"/>
  <c r="C14" i="14"/>
  <c r="B14" i="14"/>
  <c r="B15" i="14" s="1"/>
  <c r="C15" i="14" l="1"/>
  <c r="C16" i="14" s="1"/>
  <c r="B16" i="14"/>
  <c r="D16" i="14"/>
  <c r="C29" i="14"/>
  <c r="B29" i="14"/>
  <c r="D23" i="14"/>
  <c r="D26" i="14" s="1"/>
  <c r="B23" i="14"/>
  <c r="B22" i="14"/>
  <c r="B21" i="14"/>
  <c r="B20" i="14"/>
  <c r="C26" i="14"/>
  <c r="L14" i="14"/>
  <c r="K14" i="14"/>
  <c r="D27" i="14" l="1"/>
  <c r="B26" i="14"/>
  <c r="C27" i="14"/>
  <c r="C30" i="14" s="1"/>
  <c r="B27" i="14" l="1"/>
  <c r="B30" i="14" s="1"/>
  <c r="B32" i="14"/>
</calcChain>
</file>

<file path=xl/sharedStrings.xml><?xml version="1.0" encoding="utf-8"?>
<sst xmlns="http://schemas.openxmlformats.org/spreadsheetml/2006/main" count="104" uniqueCount="45">
  <si>
    <t>Miete</t>
  </si>
  <si>
    <t>Bezeichnung</t>
  </si>
  <si>
    <t>Personalkosten</t>
  </si>
  <si>
    <t>Energie</t>
  </si>
  <si>
    <t>Erlöse</t>
  </si>
  <si>
    <t>52 Wochen à 12.000 Teile à 1,30 €/Teil</t>
  </si>
  <si>
    <t>€</t>
  </si>
  <si>
    <t>kein Bestand, da Rahmenvertrag, Bestand liegt beim Lieferanten</t>
  </si>
  <si>
    <t>in 2015 nicht nachvollziehbar</t>
  </si>
  <si>
    <t>AFA</t>
  </si>
  <si>
    <t>Wareneingang</t>
  </si>
  <si>
    <t>Sonstige Kosten</t>
  </si>
  <si>
    <t>ab Mitte 2017 konnte die Halle zur Hälfte alternativ genutzt werden</t>
  </si>
  <si>
    <t>sind teilweise entfallen, bzw. wurden die Kapazitäten anderweitig eingesetzt</t>
  </si>
  <si>
    <t>die Veräußerung/Verschrottung von Maschinen in 2017 kann nicht nachvollzogen werden; die Hallen AFA wird anteilig berechnet; alternative Nutzung ab Mitte 2017 zur Hälfte</t>
  </si>
  <si>
    <t>teilweise konnten Mitarbeiter erst bis Ende Februar entlassen werden; alternative Einsatzmöglichkeiten bis Ende Februar? S. K26</t>
  </si>
  <si>
    <t>Bemerkung</t>
  </si>
  <si>
    <t>separate Aufstellung Eurocomp; Anlage K26 und K33</t>
  </si>
  <si>
    <t>lt. Konto 4210 (Anlage K36): 27.567,68 € wobei die Märzbuchung fehlt.</t>
  </si>
  <si>
    <t>separate Aufstellung Eurocomp Anlage 26 und K37</t>
  </si>
  <si>
    <t>siehe Aufstellung AFA</t>
  </si>
  <si>
    <t xml:space="preserve">Verkauf/Verschrottung der nicht mehr benötigten Maschinen; Gutschrift Fa. Hezel vom 07.03.2017; allerdings werden alle Maschinen im AV per 31.12.2017 geführt </t>
  </si>
  <si>
    <t>Wendeplatten; Anlage 31 und Angaben von H. Braun zu anderen Materialien</t>
  </si>
  <si>
    <t>Abnahmeverpflichtung Wendeplatten und Restbestände 2016; derzeit immer noch im Bestand; zu schade zum Verschrotten; wo in der Bilanz???</t>
  </si>
  <si>
    <t>Personalkosten plus BG</t>
  </si>
  <si>
    <t>Verkaufswert der restlichen Wendeplatten</t>
  </si>
  <si>
    <t xml:space="preserve">Erlöse Verschrottung Maschinen </t>
  </si>
  <si>
    <t>Kündigungsbedingte zusätzliche Kosten</t>
  </si>
  <si>
    <t>Zwischensumme kündigungsbedingte zusätzliche Kosten</t>
  </si>
  <si>
    <t>Summe entgangene Deckungsbeiträge</t>
  </si>
  <si>
    <t>Zusätzliche Gewerbesteuer</t>
  </si>
  <si>
    <t>?</t>
  </si>
  <si>
    <t>Entgangener Gewinn nach Gewerbesteuer</t>
  </si>
  <si>
    <t>Jahr 1</t>
  </si>
  <si>
    <t>Jahr 2</t>
  </si>
  <si>
    <t>Jahr 3</t>
  </si>
  <si>
    <t>Materialkosten</t>
  </si>
  <si>
    <t>Abschreibung Maschinen</t>
  </si>
  <si>
    <t>Sonstige betriebliche Kosten</t>
  </si>
  <si>
    <t>Entg. Gewinn nach GWSt.</t>
  </si>
  <si>
    <t>Summe Remanenzkosten</t>
  </si>
  <si>
    <t>Entg. Gewinn vor GWSt.</t>
  </si>
  <si>
    <t>entgangener Deckungsbeitrag</t>
  </si>
  <si>
    <t>Buchverlust Anlagenverkauf</t>
  </si>
  <si>
    <t>Entgangener Gewinn Firma Z. GmbH &amp; Co.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</si>
</sst>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_ ;\-0\ "/>
    <numFmt numFmtId="165" formatCode="#,##0.00_ ;\-\ #,##0.00\ \ \ 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D98194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1" fillId="0" borderId="5" xfId="0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43" fontId="1" fillId="0" borderId="6" xfId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5" fillId="0" borderId="1" xfId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1" fillId="0" borderId="9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5" fillId="0" borderId="3" xfId="1" applyFont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165" fontId="1" fillId="0" borderId="1" xfId="1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D98194"/>
      <color rgb="FFD36B81"/>
      <color rgb="FFCC546E"/>
      <color rgb="FFB13550"/>
      <color rgb="FFF70762"/>
      <color rgb="FFCF5F77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98880/Teil%20II/Arbeitsdatei%20Eurocomp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98880/Teil%20II/Arbeitsdatei%20Eurocomp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lagen"/>
      <sheetName val="Themen Besprechung 10032020"/>
      <sheetName val="Tabelle2"/>
      <sheetName val="Kalkulation 2019"/>
      <sheetName val="AFA neu"/>
      <sheetName val="Gewerbesteuer"/>
      <sheetName val="Gewerbesteuer neu"/>
      <sheetName val="monatlich"/>
      <sheetName val="monatlich neu"/>
      <sheetName val="Erlöse Gussspäne"/>
      <sheetName val="Tabelle1"/>
    </sheetNames>
    <sheetDataSet>
      <sheetData sheetId="0"/>
      <sheetData sheetId="1"/>
      <sheetData sheetId="2"/>
      <sheetData sheetId="3"/>
      <sheetData sheetId="4">
        <row r="16">
          <cell r="K16">
            <v>9502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lagen"/>
      <sheetName val="Themen Besprechung 10032020"/>
      <sheetName val="Tabelle2"/>
      <sheetName val="Kalkulation 2018"/>
      <sheetName val="AFA neu"/>
      <sheetName val="Gewerbesteuer"/>
      <sheetName val="Gewerbesteuer neu"/>
      <sheetName val="monatlich"/>
      <sheetName val="monatlich neu"/>
      <sheetName val="Erlöse Gussspäne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B16">
            <v>12985.000000000002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workbookViewId="0">
      <selection sqref="A1:D16"/>
    </sheetView>
  </sheetViews>
  <sheetFormatPr baseColWidth="10" defaultRowHeight="15.6" x14ac:dyDescent="0.3"/>
  <cols>
    <col min="1" max="1" width="33.77734375" style="1" customWidth="1"/>
    <col min="2" max="2" width="17.6640625" style="2" customWidth="1"/>
    <col min="3" max="4" width="19.33203125" style="2" bestFit="1" customWidth="1"/>
    <col min="5" max="5" width="19.33203125" style="4" customWidth="1"/>
    <col min="6" max="6" width="166.21875" style="1" customWidth="1"/>
    <col min="7" max="16384" width="11.5546875" style="1"/>
  </cols>
  <sheetData>
    <row r="1" spans="1:12" ht="40.049999999999997" customHeight="1" x14ac:dyDescent="0.3">
      <c r="A1" s="47" t="s">
        <v>44</v>
      </c>
      <c r="B1" s="48"/>
      <c r="C1" s="48"/>
      <c r="D1" s="49"/>
      <c r="E1" s="39"/>
      <c r="F1" s="17"/>
      <c r="G1" s="10"/>
      <c r="H1" s="5"/>
    </row>
    <row r="2" spans="1:12" ht="19.95" customHeight="1" x14ac:dyDescent="0.3">
      <c r="A2" s="44" t="s">
        <v>1</v>
      </c>
      <c r="B2" s="28" t="s">
        <v>33</v>
      </c>
      <c r="C2" s="28" t="s">
        <v>34</v>
      </c>
      <c r="D2" s="28" t="s">
        <v>35</v>
      </c>
      <c r="E2" s="36"/>
      <c r="F2" s="9" t="s">
        <v>16</v>
      </c>
      <c r="G2" s="10"/>
      <c r="H2" s="5"/>
    </row>
    <row r="3" spans="1:12" ht="12" customHeight="1" x14ac:dyDescent="0.3">
      <c r="A3" s="8"/>
      <c r="B3" s="14" t="s">
        <v>6</v>
      </c>
      <c r="C3" s="26" t="s">
        <v>6</v>
      </c>
      <c r="D3" s="14" t="s">
        <v>6</v>
      </c>
      <c r="E3" s="37"/>
      <c r="F3" s="9"/>
      <c r="G3" s="10"/>
      <c r="H3" s="5"/>
    </row>
    <row r="4" spans="1:12" ht="19.95" customHeight="1" x14ac:dyDescent="0.3">
      <c r="A4" s="21" t="s">
        <v>4</v>
      </c>
      <c r="B4" s="16">
        <v>500000</v>
      </c>
      <c r="C4" s="16">
        <v>525000</v>
      </c>
      <c r="D4" s="16">
        <v>550000</v>
      </c>
      <c r="E4" s="6"/>
      <c r="F4" s="5" t="s">
        <v>5</v>
      </c>
      <c r="G4" s="10"/>
      <c r="H4" s="5"/>
    </row>
    <row r="5" spans="1:12" ht="19.95" customHeight="1" x14ac:dyDescent="0.3">
      <c r="A5" s="21"/>
      <c r="B5" s="16"/>
      <c r="C5" s="16"/>
      <c r="D5" s="16"/>
      <c r="E5" s="6"/>
      <c r="F5" s="5"/>
      <c r="G5" s="10"/>
      <c r="H5" s="5"/>
    </row>
    <row r="6" spans="1:12" ht="19.95" customHeight="1" x14ac:dyDescent="0.3">
      <c r="A6" s="21" t="s">
        <v>36</v>
      </c>
      <c r="B6" s="16">
        <v>100000</v>
      </c>
      <c r="C6" s="16">
        <v>105000</v>
      </c>
      <c r="D6" s="16">
        <v>110000</v>
      </c>
      <c r="E6" s="6"/>
      <c r="F6" s="5" t="s">
        <v>22</v>
      </c>
      <c r="G6" s="10"/>
      <c r="H6" s="5" t="s">
        <v>7</v>
      </c>
    </row>
    <row r="7" spans="1:12" ht="19.95" customHeight="1" x14ac:dyDescent="0.3">
      <c r="A7" s="21"/>
      <c r="B7" s="16"/>
      <c r="C7" s="16"/>
      <c r="D7" s="16"/>
      <c r="E7" s="6"/>
      <c r="F7" s="5"/>
      <c r="G7" s="10"/>
      <c r="H7" s="5" t="s">
        <v>8</v>
      </c>
    </row>
    <row r="8" spans="1:12" ht="19.95" customHeight="1" x14ac:dyDescent="0.3">
      <c r="A8" s="21" t="s">
        <v>2</v>
      </c>
      <c r="B8" s="16">
        <v>200000</v>
      </c>
      <c r="C8" s="16">
        <v>205000</v>
      </c>
      <c r="D8" s="16">
        <v>210000</v>
      </c>
      <c r="E8" s="6"/>
      <c r="F8" s="5" t="s">
        <v>17</v>
      </c>
      <c r="G8" s="10"/>
      <c r="H8" s="5"/>
    </row>
    <row r="9" spans="1:12" ht="19.95" customHeight="1" x14ac:dyDescent="0.3">
      <c r="A9" s="21" t="s">
        <v>0</v>
      </c>
      <c r="B9" s="16">
        <v>30000</v>
      </c>
      <c r="C9" s="16">
        <v>30000</v>
      </c>
      <c r="D9" s="16">
        <v>30000</v>
      </c>
      <c r="E9" s="6"/>
      <c r="F9" s="5" t="s">
        <v>18</v>
      </c>
      <c r="G9" s="10"/>
      <c r="H9" s="5"/>
    </row>
    <row r="10" spans="1:12" ht="19.95" customHeight="1" x14ac:dyDescent="0.3">
      <c r="A10" s="21" t="s">
        <v>3</v>
      </c>
      <c r="B10" s="16">
        <v>40000</v>
      </c>
      <c r="C10" s="16">
        <v>41000</v>
      </c>
      <c r="D10" s="16">
        <v>42000</v>
      </c>
      <c r="E10" s="6"/>
      <c r="F10" s="5" t="s">
        <v>19</v>
      </c>
      <c r="G10" s="10"/>
      <c r="H10" s="5"/>
    </row>
    <row r="11" spans="1:12" ht="19.95" customHeight="1" x14ac:dyDescent="0.3">
      <c r="A11" s="21" t="s">
        <v>37</v>
      </c>
      <c r="B11" s="16">
        <v>25000</v>
      </c>
      <c r="C11" s="16">
        <v>25000</v>
      </c>
      <c r="D11" s="16">
        <v>25000</v>
      </c>
      <c r="E11" s="6"/>
      <c r="F11" s="5" t="s">
        <v>20</v>
      </c>
      <c r="G11" s="10"/>
      <c r="H11" s="5"/>
      <c r="K11" s="1">
        <v>336.96</v>
      </c>
      <c r="L11" s="1">
        <v>-51.15</v>
      </c>
    </row>
    <row r="12" spans="1:12" ht="19.95" customHeight="1" x14ac:dyDescent="0.3">
      <c r="A12" s="21" t="s">
        <v>38</v>
      </c>
      <c r="B12" s="16">
        <v>15000</v>
      </c>
      <c r="C12" s="16">
        <v>15500</v>
      </c>
      <c r="D12" s="16">
        <v>16000</v>
      </c>
      <c r="E12" s="6"/>
      <c r="F12" s="5"/>
      <c r="G12" s="10"/>
      <c r="H12" s="5"/>
    </row>
    <row r="13" spans="1:12" ht="19.95" customHeight="1" x14ac:dyDescent="0.3">
      <c r="A13" s="10"/>
      <c r="B13" s="16"/>
      <c r="C13" s="16"/>
      <c r="D13" s="16"/>
      <c r="E13" s="6"/>
      <c r="F13" s="5"/>
      <c r="G13" s="10"/>
      <c r="H13" s="5"/>
    </row>
    <row r="14" spans="1:12" ht="19.95" customHeight="1" thickBot="1" x14ac:dyDescent="0.35">
      <c r="A14" s="45" t="s">
        <v>42</v>
      </c>
      <c r="B14" s="24">
        <f>B4-B6-B8-B9-B10-B11-B9</f>
        <v>75000</v>
      </c>
      <c r="C14" s="24">
        <f>C4-C6-C8-C9-C10-C11-C9</f>
        <v>89000</v>
      </c>
      <c r="D14" s="24">
        <f>D4-D6-D8-D9-D10-D11-D9</f>
        <v>103000</v>
      </c>
      <c r="E14" s="38"/>
      <c r="F14" s="15"/>
      <c r="G14" s="10"/>
      <c r="H14" s="5"/>
      <c r="K14" s="1">
        <f>SUM(K11:K13)</f>
        <v>336.96</v>
      </c>
      <c r="L14" s="1">
        <f>SUM(L11:L13)</f>
        <v>-51.15</v>
      </c>
    </row>
    <row r="15" spans="1:12" ht="19.95" customHeight="1" thickTop="1" x14ac:dyDescent="0.3">
      <c r="A15" s="21" t="s">
        <v>30</v>
      </c>
      <c r="B15" s="7">
        <f>B14*0.035*4</f>
        <v>10500.000000000002</v>
      </c>
      <c r="C15" s="7">
        <f t="shared" ref="C15:D15" si="0">C14*0.035*4</f>
        <v>12460.000000000002</v>
      </c>
      <c r="D15" s="7">
        <f t="shared" si="0"/>
        <v>14420.000000000002</v>
      </c>
      <c r="E15" s="6"/>
      <c r="F15" s="5"/>
      <c r="G15" s="10"/>
      <c r="H15" s="5"/>
    </row>
    <row r="16" spans="1:12" ht="25.8" customHeight="1" x14ac:dyDescent="0.3">
      <c r="A16" s="43" t="s">
        <v>39</v>
      </c>
      <c r="B16" s="13">
        <f>B14-B15</f>
        <v>64500</v>
      </c>
      <c r="C16" s="13">
        <f t="shared" ref="C16:D16" si="1">C14-C15</f>
        <v>76540</v>
      </c>
      <c r="D16" s="13">
        <f t="shared" si="1"/>
        <v>88580</v>
      </c>
      <c r="E16" s="6"/>
      <c r="F16" s="5"/>
      <c r="G16" s="10"/>
      <c r="H16" s="5"/>
    </row>
    <row r="17" spans="1:8" ht="19.95" customHeight="1" x14ac:dyDescent="0.3">
      <c r="A17" s="5"/>
      <c r="B17" s="7"/>
      <c r="C17" s="16"/>
      <c r="D17" s="16"/>
      <c r="E17" s="6"/>
      <c r="F17" s="5"/>
      <c r="G17" s="10"/>
      <c r="H17" s="5"/>
    </row>
    <row r="18" spans="1:8" ht="19.95" customHeight="1" x14ac:dyDescent="0.3">
      <c r="A18" s="5"/>
      <c r="B18" s="7"/>
      <c r="C18" s="16"/>
      <c r="D18" s="16"/>
      <c r="E18" s="6"/>
      <c r="F18" s="5"/>
      <c r="G18" s="10"/>
      <c r="H18" s="5"/>
    </row>
    <row r="19" spans="1:8" ht="19.95" customHeight="1" x14ac:dyDescent="0.3">
      <c r="A19" s="12" t="s">
        <v>27</v>
      </c>
      <c r="B19" s="13"/>
      <c r="C19" s="29"/>
      <c r="D19" s="29"/>
      <c r="E19" s="6"/>
      <c r="F19" s="9"/>
      <c r="G19" s="10"/>
      <c r="H19" s="5"/>
    </row>
    <row r="20" spans="1:8" ht="19.95" customHeight="1" x14ac:dyDescent="0.3">
      <c r="A20" s="30" t="s">
        <v>10</v>
      </c>
      <c r="B20" s="16">
        <f>23950</f>
        <v>23950</v>
      </c>
      <c r="C20" s="16"/>
      <c r="D20" s="16"/>
      <c r="E20" s="6"/>
      <c r="F20" s="5" t="s">
        <v>23</v>
      </c>
      <c r="G20" s="10"/>
      <c r="H20" s="5"/>
    </row>
    <row r="21" spans="1:8" ht="19.95" customHeight="1" x14ac:dyDescent="0.3">
      <c r="A21" s="31" t="s">
        <v>24</v>
      </c>
      <c r="B21" s="16">
        <f>25595+132</f>
        <v>25727</v>
      </c>
      <c r="C21" s="16"/>
      <c r="D21" s="16"/>
      <c r="E21" s="6"/>
      <c r="F21" s="5" t="s">
        <v>15</v>
      </c>
      <c r="G21" s="10"/>
      <c r="H21" s="5"/>
    </row>
    <row r="22" spans="1:8" ht="19.95" customHeight="1" x14ac:dyDescent="0.3">
      <c r="A22" s="31" t="s">
        <v>0</v>
      </c>
      <c r="B22" s="16">
        <f>2463*6+(2463/2)*6</f>
        <v>22167</v>
      </c>
      <c r="C22" s="16"/>
      <c r="D22" s="16"/>
      <c r="E22" s="6"/>
      <c r="F22" s="5" t="s">
        <v>12</v>
      </c>
      <c r="G22" s="10"/>
      <c r="H22" s="5"/>
    </row>
    <row r="23" spans="1:8" ht="19.95" customHeight="1" x14ac:dyDescent="0.3">
      <c r="A23" s="31" t="s">
        <v>9</v>
      </c>
      <c r="B23" s="16" t="e">
        <f>#REF!+#REF!+#REF!+((#REF!+#REF!)*3/4)</f>
        <v>#REF!</v>
      </c>
      <c r="C23" s="16">
        <v>9502</v>
      </c>
      <c r="D23" s="16">
        <f>'[1]AFA neu'!$K$16</f>
        <v>9502</v>
      </c>
      <c r="E23" s="6"/>
      <c r="F23" s="5" t="s">
        <v>14</v>
      </c>
      <c r="G23" s="10"/>
      <c r="H23" s="5"/>
    </row>
    <row r="24" spans="1:8" ht="19.95" hidden="1" customHeight="1" x14ac:dyDescent="0.3">
      <c r="A24" s="31" t="s">
        <v>11</v>
      </c>
      <c r="B24" s="16"/>
      <c r="C24" s="16"/>
      <c r="D24" s="19"/>
      <c r="E24" s="6"/>
      <c r="F24" s="3" t="s">
        <v>13</v>
      </c>
      <c r="G24" s="10"/>
      <c r="H24" s="5"/>
    </row>
    <row r="25" spans="1:8" ht="19.95" customHeight="1" x14ac:dyDescent="0.3">
      <c r="A25" s="32" t="s">
        <v>26</v>
      </c>
      <c r="B25" s="42">
        <v>-8048</v>
      </c>
      <c r="C25" s="29">
        <v>0</v>
      </c>
      <c r="D25" s="29">
        <v>0</v>
      </c>
      <c r="E25" s="6"/>
      <c r="F25" s="3"/>
      <c r="G25" s="10"/>
      <c r="H25" s="5"/>
    </row>
    <row r="26" spans="1:8" ht="19.95" customHeight="1" x14ac:dyDescent="0.3">
      <c r="A26" s="20" t="s">
        <v>28</v>
      </c>
      <c r="B26" s="23" t="e">
        <f>SUM(B20:B25)</f>
        <v>#REF!</v>
      </c>
      <c r="C26" s="23">
        <f>SUM(C20:C25)</f>
        <v>9502</v>
      </c>
      <c r="D26" s="23">
        <f>SUM(D20:D25)</f>
        <v>9502</v>
      </c>
      <c r="E26" s="27"/>
      <c r="F26" s="11"/>
      <c r="G26" s="10"/>
      <c r="H26" s="5"/>
    </row>
    <row r="27" spans="1:8" ht="31.2" customHeight="1" x14ac:dyDescent="0.3">
      <c r="A27" s="33" t="s">
        <v>29</v>
      </c>
      <c r="B27" s="34" t="e">
        <f>B14+B26</f>
        <v>#REF!</v>
      </c>
      <c r="C27" s="34">
        <f t="shared" ref="C27:D27" si="2">C14+C26</f>
        <v>98502</v>
      </c>
      <c r="D27" s="34">
        <f t="shared" si="2"/>
        <v>112502</v>
      </c>
      <c r="E27" s="35"/>
      <c r="F27" s="5"/>
      <c r="G27" s="10"/>
      <c r="H27" s="5"/>
    </row>
    <row r="28" spans="1:8" ht="19.95" customHeight="1" x14ac:dyDescent="0.3">
      <c r="A28" s="5"/>
      <c r="B28" s="7"/>
      <c r="C28" s="4"/>
      <c r="D28" s="22"/>
      <c r="F28" s="5"/>
      <c r="G28" s="10"/>
      <c r="H28" s="5"/>
    </row>
    <row r="29" spans="1:8" ht="19.95" customHeight="1" x14ac:dyDescent="0.3">
      <c r="A29" s="11" t="s">
        <v>30</v>
      </c>
      <c r="B29" s="18" t="e">
        <f>#REF!</f>
        <v>#REF!</v>
      </c>
      <c r="C29" s="25">
        <f>'[2]Gewerbesteuer neu'!$B$16</f>
        <v>12985.000000000002</v>
      </c>
      <c r="D29" s="40" t="s">
        <v>31</v>
      </c>
      <c r="F29" s="9" t="s">
        <v>21</v>
      </c>
      <c r="G29" s="10"/>
      <c r="H29" s="5"/>
    </row>
    <row r="30" spans="1:8" ht="31.2" customHeight="1" x14ac:dyDescent="0.3">
      <c r="A30" s="33" t="s">
        <v>32</v>
      </c>
      <c r="B30" s="34" t="e">
        <f>B27-B29</f>
        <v>#REF!</v>
      </c>
      <c r="C30" s="34">
        <f>C27-C29</f>
        <v>85517</v>
      </c>
      <c r="D30" s="41" t="s">
        <v>31</v>
      </c>
      <c r="E30" s="35"/>
      <c r="F30" s="5" t="s">
        <v>25</v>
      </c>
      <c r="G30" s="10"/>
      <c r="H30" s="5"/>
    </row>
    <row r="32" spans="1:8" x14ac:dyDescent="0.3">
      <c r="B32" s="2" t="e">
        <f>B14+B26</f>
        <v>#REF!</v>
      </c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E19" sqref="E19"/>
    </sheetView>
  </sheetViews>
  <sheetFormatPr baseColWidth="10" defaultRowHeight="15.6" x14ac:dyDescent="0.3"/>
  <cols>
    <col min="1" max="1" width="33.77734375" style="1" customWidth="1"/>
    <col min="2" max="2" width="17.6640625" style="2" customWidth="1"/>
    <col min="3" max="4" width="19.33203125" style="2" bestFit="1" customWidth="1"/>
    <col min="5" max="5" width="19.33203125" style="4" customWidth="1"/>
    <col min="6" max="6" width="166.21875" style="1" customWidth="1"/>
    <col min="7" max="16384" width="11.5546875" style="1"/>
  </cols>
  <sheetData>
    <row r="1" spans="1:12" ht="40.049999999999997" customHeight="1" x14ac:dyDescent="0.3">
      <c r="A1" s="47" t="s">
        <v>44</v>
      </c>
      <c r="B1" s="48"/>
      <c r="C1" s="48"/>
      <c r="D1" s="49"/>
      <c r="E1" s="39"/>
      <c r="F1" s="17"/>
      <c r="G1" s="10"/>
      <c r="H1" s="5"/>
    </row>
    <row r="2" spans="1:12" ht="19.95" customHeight="1" x14ac:dyDescent="0.3">
      <c r="A2" s="44" t="s">
        <v>1</v>
      </c>
      <c r="B2" s="28" t="s">
        <v>33</v>
      </c>
      <c r="C2" s="28" t="s">
        <v>34</v>
      </c>
      <c r="D2" s="28" t="s">
        <v>35</v>
      </c>
      <c r="E2" s="36"/>
      <c r="F2" s="9" t="s">
        <v>16</v>
      </c>
      <c r="G2" s="10"/>
      <c r="H2" s="5"/>
    </row>
    <row r="3" spans="1:12" ht="12" customHeight="1" x14ac:dyDescent="0.3">
      <c r="A3" s="8"/>
      <c r="B3" s="14" t="s">
        <v>6</v>
      </c>
      <c r="C3" s="26" t="s">
        <v>6</v>
      </c>
      <c r="D3" s="14" t="s">
        <v>6</v>
      </c>
      <c r="E3" s="37"/>
      <c r="F3" s="9"/>
      <c r="G3" s="10"/>
      <c r="H3" s="5"/>
    </row>
    <row r="4" spans="1:12" ht="19.95" customHeight="1" x14ac:dyDescent="0.3">
      <c r="A4" s="21" t="s">
        <v>4</v>
      </c>
      <c r="B4" s="16">
        <v>500000</v>
      </c>
      <c r="C4" s="16">
        <v>525000</v>
      </c>
      <c r="D4" s="16">
        <v>550000</v>
      </c>
      <c r="E4" s="6"/>
      <c r="F4" s="5" t="s">
        <v>5</v>
      </c>
      <c r="G4" s="10"/>
      <c r="H4" s="5"/>
    </row>
    <row r="5" spans="1:12" ht="19.95" customHeight="1" x14ac:dyDescent="0.3">
      <c r="A5" s="21"/>
      <c r="B5" s="16"/>
      <c r="C5" s="16"/>
      <c r="D5" s="16"/>
      <c r="E5" s="6"/>
      <c r="F5" s="5"/>
      <c r="G5" s="10"/>
      <c r="H5" s="5"/>
    </row>
    <row r="6" spans="1:12" ht="19.95" customHeight="1" x14ac:dyDescent="0.3">
      <c r="A6" s="21" t="s">
        <v>36</v>
      </c>
      <c r="B6" s="16">
        <v>100000</v>
      </c>
      <c r="C6" s="16">
        <v>105000</v>
      </c>
      <c r="D6" s="16">
        <v>110000</v>
      </c>
      <c r="E6" s="6"/>
      <c r="F6" s="5" t="s">
        <v>22</v>
      </c>
      <c r="G6" s="10"/>
      <c r="H6" s="5" t="s">
        <v>7</v>
      </c>
    </row>
    <row r="7" spans="1:12" ht="19.95" customHeight="1" x14ac:dyDescent="0.3">
      <c r="A7" s="21"/>
      <c r="B7" s="16"/>
      <c r="C7" s="16"/>
      <c r="D7" s="16"/>
      <c r="E7" s="6"/>
      <c r="F7" s="5"/>
      <c r="G7" s="10"/>
      <c r="H7" s="5" t="s">
        <v>8</v>
      </c>
    </row>
    <row r="8" spans="1:12" ht="19.95" customHeight="1" x14ac:dyDescent="0.3">
      <c r="A8" s="21" t="s">
        <v>2</v>
      </c>
      <c r="B8" s="16">
        <v>200000</v>
      </c>
      <c r="C8" s="16">
        <v>205000</v>
      </c>
      <c r="D8" s="16">
        <v>210000</v>
      </c>
      <c r="E8" s="6"/>
      <c r="F8" s="5" t="s">
        <v>17</v>
      </c>
      <c r="G8" s="10"/>
      <c r="H8" s="5"/>
    </row>
    <row r="9" spans="1:12" ht="19.95" customHeight="1" x14ac:dyDescent="0.3">
      <c r="A9" s="21" t="s">
        <v>0</v>
      </c>
      <c r="B9" s="16">
        <v>30000</v>
      </c>
      <c r="C9" s="16">
        <v>30000</v>
      </c>
      <c r="D9" s="16">
        <v>30000</v>
      </c>
      <c r="E9" s="6"/>
      <c r="F9" s="5" t="s">
        <v>18</v>
      </c>
      <c r="G9" s="10"/>
      <c r="H9" s="5"/>
    </row>
    <row r="10" spans="1:12" ht="19.95" customHeight="1" x14ac:dyDescent="0.3">
      <c r="A10" s="21" t="s">
        <v>3</v>
      </c>
      <c r="B10" s="16">
        <v>40000</v>
      </c>
      <c r="C10" s="16">
        <v>41000</v>
      </c>
      <c r="D10" s="16">
        <v>42000</v>
      </c>
      <c r="E10" s="6"/>
      <c r="F10" s="5" t="s">
        <v>19</v>
      </c>
      <c r="G10" s="10"/>
      <c r="H10" s="5"/>
    </row>
    <row r="11" spans="1:12" ht="19.95" customHeight="1" x14ac:dyDescent="0.3">
      <c r="A11" s="21" t="s">
        <v>37</v>
      </c>
      <c r="B11" s="16">
        <v>25000</v>
      </c>
      <c r="C11" s="16">
        <v>25000</v>
      </c>
      <c r="D11" s="16">
        <v>25000</v>
      </c>
      <c r="E11" s="6"/>
      <c r="F11" s="5" t="s">
        <v>20</v>
      </c>
      <c r="G11" s="10"/>
      <c r="H11" s="5"/>
      <c r="K11" s="1">
        <v>336.96</v>
      </c>
      <c r="L11" s="1">
        <v>-51.15</v>
      </c>
    </row>
    <row r="12" spans="1:12" ht="19.95" customHeight="1" x14ac:dyDescent="0.3">
      <c r="A12" s="21" t="s">
        <v>38</v>
      </c>
      <c r="B12" s="16">
        <v>15000</v>
      </c>
      <c r="C12" s="16">
        <v>15500</v>
      </c>
      <c r="D12" s="16">
        <v>16000</v>
      </c>
      <c r="E12" s="6"/>
      <c r="F12" s="5"/>
      <c r="G12" s="10"/>
      <c r="H12" s="5"/>
    </row>
    <row r="13" spans="1:12" ht="19.95" customHeight="1" x14ac:dyDescent="0.3">
      <c r="A13" s="10"/>
      <c r="B13" s="16"/>
      <c r="C13" s="16"/>
      <c r="D13" s="16"/>
      <c r="E13" s="6"/>
      <c r="F13" s="5"/>
      <c r="G13" s="10"/>
      <c r="H13" s="5"/>
    </row>
    <row r="14" spans="1:12" ht="19.95" customHeight="1" thickBot="1" x14ac:dyDescent="0.35">
      <c r="A14" s="45" t="s">
        <v>42</v>
      </c>
      <c r="B14" s="24">
        <f>B4-B6-B8-B9-B10-B11-B9</f>
        <v>75000</v>
      </c>
      <c r="C14" s="24">
        <f>C4-C6-C8-C9-C10-C11-C9</f>
        <v>89000</v>
      </c>
      <c r="D14" s="24">
        <f>D4-D6-D8-D9-D10-D11-D9</f>
        <v>103000</v>
      </c>
      <c r="E14" s="38"/>
      <c r="F14" s="15"/>
      <c r="G14" s="10"/>
      <c r="H14" s="5"/>
      <c r="K14" s="1">
        <f>SUM(K11:K13)</f>
        <v>336.96</v>
      </c>
      <c r="L14" s="1">
        <f>SUM(L11:L13)</f>
        <v>-51.15</v>
      </c>
    </row>
    <row r="15" spans="1:12" ht="19.95" customHeight="1" thickTop="1" x14ac:dyDescent="0.3">
      <c r="A15" s="31" t="s">
        <v>2</v>
      </c>
      <c r="B15" s="16">
        <v>30000</v>
      </c>
      <c r="C15" s="16"/>
      <c r="D15" s="16"/>
      <c r="E15" s="6"/>
      <c r="F15" s="5" t="s">
        <v>15</v>
      </c>
      <c r="G15" s="10"/>
      <c r="H15" s="5"/>
    </row>
    <row r="16" spans="1:12" ht="19.95" customHeight="1" x14ac:dyDescent="0.3">
      <c r="A16" s="31" t="s">
        <v>0</v>
      </c>
      <c r="B16" s="16">
        <v>30000</v>
      </c>
      <c r="C16" s="16"/>
      <c r="D16" s="16"/>
      <c r="E16" s="6"/>
      <c r="F16" s="5" t="s">
        <v>12</v>
      </c>
      <c r="G16" s="10"/>
      <c r="H16" s="5"/>
    </row>
    <row r="17" spans="1:8" ht="19.95" customHeight="1" x14ac:dyDescent="0.3">
      <c r="A17" s="31" t="s">
        <v>43</v>
      </c>
      <c r="B17" s="16">
        <v>20000</v>
      </c>
      <c r="C17" s="16"/>
      <c r="D17" s="16"/>
      <c r="E17" s="6"/>
      <c r="F17" s="5" t="s">
        <v>14</v>
      </c>
      <c r="G17" s="10"/>
      <c r="H17" s="5"/>
    </row>
    <row r="18" spans="1:8" ht="19.95" hidden="1" customHeight="1" x14ac:dyDescent="0.3">
      <c r="A18" s="31" t="s">
        <v>11</v>
      </c>
      <c r="B18" s="16"/>
      <c r="C18" s="16"/>
      <c r="D18" s="16"/>
      <c r="E18" s="6"/>
      <c r="F18" s="3" t="s">
        <v>13</v>
      </c>
      <c r="G18" s="10"/>
      <c r="H18" s="5"/>
    </row>
    <row r="19" spans="1:8" ht="19.95" customHeight="1" x14ac:dyDescent="0.3">
      <c r="A19" s="32" t="s">
        <v>40</v>
      </c>
      <c r="B19" s="29">
        <f>SUM(B15:B17)</f>
        <v>80000</v>
      </c>
      <c r="C19" s="29">
        <v>0</v>
      </c>
      <c r="D19" s="29">
        <v>0</v>
      </c>
      <c r="E19" s="6"/>
      <c r="F19" s="3"/>
      <c r="G19" s="10"/>
      <c r="H19" s="5"/>
    </row>
    <row r="20" spans="1:8" ht="25.8" customHeight="1" x14ac:dyDescent="0.3">
      <c r="A20" s="43" t="s">
        <v>41</v>
      </c>
      <c r="B20" s="46">
        <f>B14+B19</f>
        <v>155000</v>
      </c>
      <c r="C20" s="46">
        <f t="shared" ref="C20:D20" si="0">C14+C19</f>
        <v>89000</v>
      </c>
      <c r="D20" s="46">
        <f t="shared" si="0"/>
        <v>103000</v>
      </c>
      <c r="E20" s="6"/>
      <c r="F20" s="5"/>
      <c r="G20" s="10"/>
      <c r="H20" s="5"/>
    </row>
    <row r="21" spans="1:8" ht="23.4" customHeight="1" x14ac:dyDescent="0.3">
      <c r="A21" s="21" t="s">
        <v>30</v>
      </c>
      <c r="B21" s="7">
        <f>B20*0.035*4</f>
        <v>21700.000000000004</v>
      </c>
      <c r="C21" s="7">
        <f t="shared" ref="C21:D21" si="1">C20*0.035*4</f>
        <v>12460.000000000002</v>
      </c>
      <c r="D21" s="7">
        <f t="shared" si="1"/>
        <v>14420.000000000002</v>
      </c>
      <c r="E21" s="6"/>
      <c r="F21" s="5"/>
      <c r="G21" s="10"/>
      <c r="H21" s="5"/>
    </row>
    <row r="22" spans="1:8" ht="25.8" customHeight="1" x14ac:dyDescent="0.3">
      <c r="A22" s="43" t="s">
        <v>39</v>
      </c>
      <c r="B22" s="13">
        <f>B20-B21</f>
        <v>133300</v>
      </c>
      <c r="C22" s="13">
        <f t="shared" ref="C22:D22" si="2">C20-C21</f>
        <v>76540</v>
      </c>
      <c r="D22" s="13">
        <f t="shared" si="2"/>
        <v>88580</v>
      </c>
      <c r="E22" s="6"/>
      <c r="F22" s="5"/>
      <c r="G22" s="10"/>
      <c r="H22" s="5"/>
    </row>
    <row r="23" spans="1:8" ht="19.95" customHeight="1" x14ac:dyDescent="0.3">
      <c r="A23" s="5"/>
      <c r="B23" s="7"/>
      <c r="C23" s="16"/>
      <c r="D23" s="16"/>
      <c r="E23" s="6"/>
      <c r="F23" s="5"/>
      <c r="G23" s="10"/>
      <c r="H23" s="5"/>
    </row>
    <row r="24" spans="1:8" ht="19.95" customHeight="1" x14ac:dyDescent="0.3">
      <c r="A24" s="5"/>
      <c r="B24" s="7"/>
      <c r="C24" s="16"/>
      <c r="D24" s="16"/>
      <c r="E24" s="6"/>
      <c r="F24" s="5"/>
      <c r="G24" s="10"/>
      <c r="H24" s="5"/>
    </row>
    <row r="25" spans="1:8" ht="19.95" customHeight="1" x14ac:dyDescent="0.3">
      <c r="A25" s="12" t="s">
        <v>27</v>
      </c>
      <c r="B25" s="13"/>
      <c r="C25" s="29"/>
      <c r="D25" s="29"/>
      <c r="E25" s="6"/>
      <c r="F25" s="9"/>
      <c r="G25" s="10"/>
      <c r="H25" s="5"/>
    </row>
    <row r="26" spans="1:8" ht="19.95" customHeight="1" x14ac:dyDescent="0.3">
      <c r="A26" s="30" t="s">
        <v>10</v>
      </c>
      <c r="B26" s="16">
        <f>23950</f>
        <v>23950</v>
      </c>
      <c r="C26" s="16"/>
      <c r="D26" s="16"/>
      <c r="E26" s="6"/>
      <c r="F26" s="5" t="s">
        <v>23</v>
      </c>
      <c r="G26" s="10"/>
      <c r="H26" s="5"/>
    </row>
    <row r="27" spans="1:8" ht="19.95" customHeight="1" x14ac:dyDescent="0.3">
      <c r="A27" s="31" t="s">
        <v>24</v>
      </c>
      <c r="B27" s="16">
        <f>25595+132</f>
        <v>25727</v>
      </c>
      <c r="C27" s="16"/>
      <c r="D27" s="16"/>
      <c r="E27" s="6"/>
      <c r="F27" s="5" t="s">
        <v>15</v>
      </c>
      <c r="G27" s="10"/>
      <c r="H27" s="5"/>
    </row>
    <row r="28" spans="1:8" ht="19.95" customHeight="1" x14ac:dyDescent="0.3">
      <c r="A28" s="31" t="s">
        <v>0</v>
      </c>
      <c r="B28" s="16">
        <f>2463*6+(2463/2)*6</f>
        <v>22167</v>
      </c>
      <c r="C28" s="16"/>
      <c r="D28" s="16"/>
      <c r="E28" s="6"/>
      <c r="F28" s="5" t="s">
        <v>12</v>
      </c>
      <c r="G28" s="10"/>
      <c r="H28" s="5"/>
    </row>
    <row r="29" spans="1:8" ht="19.95" customHeight="1" x14ac:dyDescent="0.3">
      <c r="A29" s="31" t="s">
        <v>9</v>
      </c>
      <c r="B29" s="16" t="e">
        <f>#REF!+#REF!+#REF!+((#REF!+#REF!)*3/4)</f>
        <v>#REF!</v>
      </c>
      <c r="C29" s="16">
        <v>9502</v>
      </c>
      <c r="D29" s="16">
        <f>'[1]AFA neu'!$K$16</f>
        <v>9502</v>
      </c>
      <c r="E29" s="6"/>
      <c r="F29" s="5" t="s">
        <v>14</v>
      </c>
      <c r="G29" s="10"/>
      <c r="H29" s="5"/>
    </row>
    <row r="30" spans="1:8" ht="19.95" hidden="1" customHeight="1" x14ac:dyDescent="0.3">
      <c r="A30" s="31" t="s">
        <v>11</v>
      </c>
      <c r="B30" s="16"/>
      <c r="C30" s="16"/>
      <c r="D30" s="19"/>
      <c r="E30" s="6"/>
      <c r="F30" s="3" t="s">
        <v>13</v>
      </c>
      <c r="G30" s="10"/>
      <c r="H30" s="5"/>
    </row>
    <row r="31" spans="1:8" ht="19.95" customHeight="1" x14ac:dyDescent="0.3">
      <c r="A31" s="32" t="s">
        <v>26</v>
      </c>
      <c r="B31" s="42">
        <v>-8048</v>
      </c>
      <c r="C31" s="29">
        <v>0</v>
      </c>
      <c r="D31" s="29">
        <v>0</v>
      </c>
      <c r="E31" s="6"/>
      <c r="F31" s="3"/>
      <c r="G31" s="10"/>
      <c r="H31" s="5"/>
    </row>
    <row r="32" spans="1:8" ht="19.95" customHeight="1" x14ac:dyDescent="0.3">
      <c r="A32" s="20" t="s">
        <v>28</v>
      </c>
      <c r="B32" s="23" t="e">
        <f>SUM(B26:B31)</f>
        <v>#REF!</v>
      </c>
      <c r="C32" s="23">
        <f>SUM(C26:C31)</f>
        <v>9502</v>
      </c>
      <c r="D32" s="23">
        <f>SUM(D26:D31)</f>
        <v>9502</v>
      </c>
      <c r="E32" s="27"/>
      <c r="F32" s="11"/>
      <c r="G32" s="10"/>
      <c r="H32" s="5"/>
    </row>
    <row r="33" spans="1:8" ht="31.2" customHeight="1" x14ac:dyDescent="0.3">
      <c r="A33" s="33" t="s">
        <v>29</v>
      </c>
      <c r="B33" s="34" t="e">
        <f>B14+B32</f>
        <v>#REF!</v>
      </c>
      <c r="C33" s="34">
        <f>C14+C32</f>
        <v>98502</v>
      </c>
      <c r="D33" s="34">
        <f>D14+D32</f>
        <v>112502</v>
      </c>
      <c r="E33" s="35"/>
      <c r="F33" s="5"/>
      <c r="G33" s="10"/>
      <c r="H33" s="5"/>
    </row>
    <row r="34" spans="1:8" ht="19.95" customHeight="1" x14ac:dyDescent="0.3">
      <c r="A34" s="5"/>
      <c r="B34" s="7"/>
      <c r="C34" s="4"/>
      <c r="D34" s="22"/>
      <c r="F34" s="5"/>
      <c r="G34" s="10"/>
      <c r="H34" s="5"/>
    </row>
    <row r="35" spans="1:8" ht="19.95" customHeight="1" x14ac:dyDescent="0.3">
      <c r="A35" s="11" t="s">
        <v>30</v>
      </c>
      <c r="B35" s="18" t="e">
        <f>#REF!</f>
        <v>#REF!</v>
      </c>
      <c r="C35" s="25">
        <f>'[2]Gewerbesteuer neu'!$B$16</f>
        <v>12985.000000000002</v>
      </c>
      <c r="D35" s="40" t="s">
        <v>31</v>
      </c>
      <c r="F35" s="9" t="s">
        <v>21</v>
      </c>
      <c r="G35" s="10"/>
      <c r="H35" s="5"/>
    </row>
    <row r="36" spans="1:8" ht="31.2" customHeight="1" x14ac:dyDescent="0.3">
      <c r="A36" s="33" t="s">
        <v>32</v>
      </c>
      <c r="B36" s="34" t="e">
        <f>B33-B35</f>
        <v>#REF!</v>
      </c>
      <c r="C36" s="34">
        <f>C33-C35</f>
        <v>85517</v>
      </c>
      <c r="D36" s="41" t="s">
        <v>31</v>
      </c>
      <c r="E36" s="35"/>
      <c r="F36" s="5" t="s">
        <v>25</v>
      </c>
      <c r="G36" s="10"/>
      <c r="H36" s="5"/>
    </row>
    <row r="38" spans="1:8" x14ac:dyDescent="0.3">
      <c r="B38" s="2" t="e">
        <f>B14+B32</f>
        <v>#REF!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Druckversion Übersicht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Arlette Thom</dc:creator>
  <cp:lastModifiedBy>H. Dahmen</cp:lastModifiedBy>
  <cp:lastPrinted>2020-04-21T07:08:24Z</cp:lastPrinted>
  <dcterms:created xsi:type="dcterms:W3CDTF">2020-01-20T10:39:08Z</dcterms:created>
  <dcterms:modified xsi:type="dcterms:W3CDTF">2020-08-19T08:18:34Z</dcterms:modified>
</cp:coreProperties>
</file>